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b\Desktop\"/>
    </mc:Choice>
  </mc:AlternateContent>
  <xr:revisionPtr revIDLastSave="0" documentId="13_ncr:1_{D674F9BB-5DB1-485B-ADE2-FEF66ED4829F}" xr6:coauthVersionLast="47" xr6:coauthVersionMax="47" xr10:uidLastSave="{00000000-0000-0000-0000-000000000000}"/>
  <bookViews>
    <workbookView xWindow="-120" yWindow="-120" windowWidth="20730" windowHeight="11040" xr2:uid="{E97EAF6B-E659-46D5-8BEF-6C93C6034AD8}"/>
  </bookViews>
  <sheets>
    <sheet name="BASF" sheetId="1" r:id="rId1"/>
    <sheet name="Vonovia" sheetId="2" r:id="rId2"/>
    <sheet name="Volkswagen" sheetId="3" r:id="rId3"/>
    <sheet name="E.on" sheetId="4" r:id="rId4"/>
    <sheet name="RWE" sheetId="5" r:id="rId5"/>
    <sheet name="Fresenius" sheetId="6" r:id="rId6"/>
    <sheet name="Deutsche Bank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7" i="7" l="1"/>
  <c r="D7" i="7"/>
  <c r="C7" i="7"/>
  <c r="F7" i="6"/>
  <c r="D7" i="6"/>
  <c r="C7" i="6"/>
  <c r="F7" i="5"/>
  <c r="D7" i="5"/>
  <c r="C7" i="5"/>
  <c r="F7" i="4"/>
  <c r="D7" i="4"/>
  <c r="C7" i="4"/>
  <c r="F7" i="3"/>
  <c r="D7" i="3"/>
  <c r="F7" i="2"/>
  <c r="D7" i="2"/>
  <c r="F7" i="1"/>
  <c r="D7" i="1"/>
</calcChain>
</file>

<file path=xl/sharedStrings.xml><?xml version="1.0" encoding="utf-8"?>
<sst xmlns="http://schemas.openxmlformats.org/spreadsheetml/2006/main" count="252" uniqueCount="98">
  <si>
    <t>Deutsche Aktien Sustainable Development Goals</t>
  </si>
  <si>
    <t>Kurs 15.09.2022</t>
  </si>
  <si>
    <t>KGV</t>
  </si>
  <si>
    <t>Marktkapitalisierung</t>
  </si>
  <si>
    <t>BASF</t>
  </si>
  <si>
    <t>1. Keine Armut</t>
  </si>
  <si>
    <t>2. Keine Hungersnot</t>
  </si>
  <si>
    <t>3. Gute Gesundheitsversorgung</t>
  </si>
  <si>
    <t>4. Hochwertige Bildung</t>
  </si>
  <si>
    <t>5. Gleichberechtigung der Geschlechter</t>
  </si>
  <si>
    <t>6. Sauberes Wasser und Sanitäre Einrichtungen</t>
  </si>
  <si>
    <t>7. Erneuerbare Energie</t>
  </si>
  <si>
    <t>8. Gute Arbeitsplätze und wirtschaftliches Wachstum</t>
  </si>
  <si>
    <t>9. Innovation und Infrastruktur</t>
  </si>
  <si>
    <t>10. Reduzierte Ungleichheiten</t>
  </si>
  <si>
    <t>11. Nachhaltige Städte und Gemeinden</t>
  </si>
  <si>
    <t>12. Verantwortungsvoller Konsum</t>
  </si>
  <si>
    <t>13. Maßnahmen zum Klimaschutz</t>
  </si>
  <si>
    <t>14. Leben unter dem Wasser</t>
  </si>
  <si>
    <t>15. Leben an Land</t>
  </si>
  <si>
    <t>16. Frieden und Gerechtigkeit</t>
  </si>
  <si>
    <t>17. Partnerschaften um die Ziele zu erreichen</t>
  </si>
  <si>
    <t>Aktientitel</t>
  </si>
  <si>
    <t>Beiträge zu den blau markierten SDG´s durch folgende Aktivitäten, Produkte, Maßnahmen:</t>
  </si>
  <si>
    <t>● Deckung des Strombedarfs aus erneuerbaren Quellen - Beteiligung Off-Shore Windpark - Kooperation mit RWE Off-Shore Windpark - Lieferverträge mit Orsted und Engie für Strom aus EEG (S.27+29</t>
  </si>
  <si>
    <t>● Bio basierte Rohstoffe - biologisch abbaubare Wirkstoffe für die Wasch- und Reinigungsmittelindustrie (S.27+29)</t>
  </si>
  <si>
    <t>● Projekt "Net Zero Accelerator" - 80 Mitarbeiter - Projekte zu CO² armen Produktionstechnologien, Kreislaufwirtschaft, Erneuerbaren Energien (S.26)</t>
  </si>
  <si>
    <t>● Recycling von Kunststoffen (S.28)</t>
  </si>
  <si>
    <t>● Materialien für energieeffiziente Gebäude (S.29)</t>
  </si>
  <si>
    <t>Quelle: https://www.basf.com/global/de/who-we-are/sustainability/we-drive-sustainable-solutions/sustainable-solution-steering/examples.html</t>
  </si>
  <si>
    <t>Quelle: Geschäftsbericht BASF 2021</t>
  </si>
  <si>
    <t>● Innovative Kreislaufkonzepte für Batteriematerialen mit Verwendung in der Elektromobilität (S.30)</t>
  </si>
  <si>
    <t>● Accelerator Produkte 16.000 Stk. wovon 30,9 % einen Beitrag zur Nachhaltigkeit leisten (s.Link)</t>
  </si>
  <si>
    <t>Quelle: Finanzen.net</t>
  </si>
  <si>
    <t>absolute Dividende Geschäftsjahr 2022</t>
  </si>
  <si>
    <t>relative Dividendenrendite Geschäftsjahr 2022</t>
  </si>
  <si>
    <t>Vonovia</t>
  </si>
  <si>
    <t>(S.70 )</t>
  </si>
  <si>
    <t>● Seniorengerechte Modernisierung von Wohnungen (S.56)</t>
  </si>
  <si>
    <t>● Beitrag zur Stadtentwicklung (S.56)</t>
  </si>
  <si>
    <t>● Nachhaltiger Neu- und Umbau - CO² Reduktion im Immobilienbestand (S.56)</t>
  </si>
  <si>
    <t>● Innovationen in den Gebieten durch Energiemix, Materialien, Biodiversität, Emissionen und Abfall (S.56)</t>
  </si>
  <si>
    <t>● Bezahlbares Wohnen (S.60)</t>
  </si>
  <si>
    <t>● Stromerzeugung mittels Photovoltaik-Technologien (S.71)</t>
  </si>
  <si>
    <t>● Ladestationen für Elektrofahrzeuge (S.71)</t>
  </si>
  <si>
    <t>Quelle: Geschäftsbericht Vonovia 2021</t>
  </si>
  <si>
    <t>● Basisinitiative "ESG, Decarbonization and Integrity" (S.136 GF)</t>
  </si>
  <si>
    <t>● Konzernstrategie "New Auto" mit dem Ziel, Mobilität für heutige und kommende Generationen nachhaltig gestalten (S.136 GF)</t>
  </si>
  <si>
    <t>● Dekabonisierungs- und Diversity-Index relevant für Vorstandsvergütung (S.136 GF)</t>
  </si>
  <si>
    <t>● Fokusbereiche - Dekabonisierung, Kreislaufwirtschaft, Verantwortung in Lieferketten und Wirtschaft, Vielfalt (S.136)</t>
  </si>
  <si>
    <t>● Digital vernetzte Autos, mit elektrischen Antrieb und autonomen Fahrsystemen für saubere, leisere, sichere und intelligente Mobilität (S.26 NB)</t>
  </si>
  <si>
    <t>● Ziel: Wiederverwertung und Recycling von Ressourcen (Ressourceneffizienz) in den Bereichen Werkstoffe, Energie und Wasser - Bis 2025 45 % weniger Umweltbelastung pro Fahrzeug bezogen auf 2010 (S.26 NB)</t>
  </si>
  <si>
    <t>● Verbesserung der Luftqualität durch Verringerung der Emissionen von Stickoxiden und Feinstaub (S.26 NB)</t>
  </si>
  <si>
    <t>● Integrität: Installierung von Managementsystemen zur Überwachung der Umweltauswirkungen der Mobilitätslösungen in allen Lebenszyklusphasen (S.26 NB)</t>
  </si>
  <si>
    <t>Quelle: Geschäftsbericht Volkswagen 2021</t>
  </si>
  <si>
    <t>Quelle: Nachhaltigkeitsbericht Volkswagen 2021</t>
  </si>
  <si>
    <t>Volkswagen Vz.</t>
  </si>
  <si>
    <t>Marktkapitalisierung Vz. u Stämme</t>
  </si>
  <si>
    <t>ca. 89.940.000.000 €</t>
  </si>
  <si>
    <t>E.on</t>
  </si>
  <si>
    <t>● Ende März 2022 grüne Anleihe begeben (S.37)</t>
  </si>
  <si>
    <t>● Unterstützung des Umweltprogrammes der Vereinten Nationen bei der Wiederherstellung von Ökosystemen für Klimaschutz und Artenvielfalt (S.37)</t>
  </si>
  <si>
    <t>● 27 Mrd. € Investitionen bis 2026 in die Energiewende - Ausbau der Energienetze als Rückrat der Energiewende - Kundenlösungen (S.38/39)</t>
  </si>
  <si>
    <t>● Ziel: Bis 2030 alle deutschen und schwedischen Netze klimaneutral zu betreiben (S.42)</t>
  </si>
  <si>
    <t>● Schutz der Biodiversität entlang der Hochspannungstrassen (S.42)</t>
  </si>
  <si>
    <t>● Bietet Kunden die Möglichkeit von fossilen Brennstoffen auf erneuerbare Energien umzusteigen (S.42)</t>
  </si>
  <si>
    <t>● Aufbau von Infrastrukturen zur Bereitstellung von grünem Gas und Wasserstoff (S.42)</t>
  </si>
  <si>
    <t>Quelle: Geschäftsbericht E.on 2021</t>
  </si>
  <si>
    <t>(S.140)</t>
  </si>
  <si>
    <t>RWE</t>
  </si>
  <si>
    <t>● Dekabonisierung der Stromerzeugung durch Wind-, Sonnen- und Wasserkraft (S.23)</t>
  </si>
  <si>
    <t>● Schaffung von Speicher- und Back-Up_Kapazitäten - Verhinderung von Energiemangel bei falschen Wetterbedingungen (S.24)</t>
  </si>
  <si>
    <t>● Ersatz fossiler Brennstoffe durch grünen Strom - Elektrifizierung der Verbrauchsprozesse anstatt der Nutzung von Öl, Kohle und Gas (S.24)</t>
  </si>
  <si>
    <t>● Nachhaltigkeit als Kernelement der Unternehmenskultur - Wahrung der Biodiversität durch Rekultivierung der Tagebauflächen (S.24)</t>
  </si>
  <si>
    <t>● Sozialverträgliche Lösungen für ehemalige Mitarbeiter im Rheinischen Braunkohlerevier (S.25)</t>
  </si>
  <si>
    <t>Quelle: Geschäftsbericht RWE 2021</t>
  </si>
  <si>
    <t>● "Growing Green" strategischer Leitfaden bis 2030 - Investitionen von 50 Mrd. € zwischen 2021 - 2030 in Windparks, Solaranlagen, Batteriespeicher, Gaskraftwerke und Elektrolyseure (S.25)</t>
  </si>
  <si>
    <t>● Klinische Ernährung - Intravenös-, Schluck- oder Sondernahrung über den Magen-Darm-Trakt für Patient:innen (S.10)</t>
  </si>
  <si>
    <t>● Biosimilars - biologische Arzneimittel die dem Referenzarzneimittel sehr ähnlich sind (S.10)</t>
  </si>
  <si>
    <t>● 90 Krankenhäuser und 130 Medizinische Versorgungszentren in Deutschland (S.13)</t>
  </si>
  <si>
    <t>● Mission - Verbesserung der Lebensqualität mit hochwertigen, bezahlbarer Medizin (S.42)</t>
  </si>
  <si>
    <t>● Digitale Patientenakte mit Pflegedokumentation und Medikation in allen Fresenius Krankenhäusern (S.44)</t>
  </si>
  <si>
    <t>● Gesundheits-Apps für chronisch Kranke und Telemedizin</t>
  </si>
  <si>
    <t>● ESG-Ziele haben 15 % Einfluss auf die Vorstandsvergütung (S.117)</t>
  </si>
  <si>
    <t>● Schwerpunkt der ESG-Ziele: Qualität/Patientenwohl, Innovation/Digitalisierung, Beschäftigte/Diversität, Umwelt/Complience/Integrität (S.117)</t>
  </si>
  <si>
    <t>Quelle: Geschäftsbericht Fresenius 2021</t>
  </si>
  <si>
    <t>Fresenius</t>
  </si>
  <si>
    <t>Deutsche Bank</t>
  </si>
  <si>
    <t>● Nachhaltigkeit als zentraler Bestandteil: Als globales Finanzhaus wird Umweltverträglichkeit, soziale Integrität, bessere Unternehmensführung gefördert (S.198)</t>
  </si>
  <si>
    <t>● Vier Säulen der Nachhaltigkeit, "Nachhaltige Finanzierung", "Richtlinien und Verpflichtungen", "Mitarbeiter und eigener Geschäftsbetrieb", "Vordenkerrolle und Dialog" (S.198)</t>
  </si>
  <si>
    <t>● Governance-Organisation bestehend aus einem Nachhaltigkeitskomitee, Nachhaltigkeitsrat und zwei Gremien die sich mit Nachhaltigkeitsthemen befassen (S.198)</t>
  </si>
  <si>
    <t>● Zahl der ESG-Spezialisten in allen Bereichen wächst (S.198)</t>
  </si>
  <si>
    <t>● ESG-Ziele: ESG-Datenstrategie, Risikomanagement, nachhaltige Finanzierung und Anlagen, Reduzierung des Stromverbrauchs in Gebäuden, Nachhaltigkeitsratingindex (S.198)</t>
  </si>
  <si>
    <t>● Bis 2025 200 Mrd. € für nachhaltige Finanzierungen und Anlagen (S.198)</t>
  </si>
  <si>
    <t>● Gründung eines Sustainable Finance Definition &amp; Product Governance Forum das Definitionen und Produktklassifizierungen empfiehlt (S.198)</t>
  </si>
  <si>
    <t>● 2021 Platz 5 der weltgrößten Arrangeure von ESG-Anleihen (S.198)</t>
  </si>
  <si>
    <t>Quelle: Geschäftsbericht Deutsche Bank 2021</t>
  </si>
  <si>
    <t>KGV (verwässert)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</si>
</sst>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€&quot;;[Red]\-#,##0\ &quot;€&quot;"/>
    <numFmt numFmtId="8" formatCode="#,##0.00\ &quot;€&quot;;[Red]\-#,##0.00\ &quot;€&quot;"/>
    <numFmt numFmtId="164" formatCode="#,##0.00\ &quot;€&quot;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u/>
      <sz val="12"/>
      <color theme="1"/>
      <name val="Calibri"/>
      <family val="2"/>
      <scheme val="minor"/>
    </font>
    <font>
      <b/>
      <u/>
      <sz val="12"/>
      <color theme="0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center" vertical="center"/>
    </xf>
    <xf numFmtId="0" fontId="0" fillId="2" borderId="0" xfId="0" applyFill="1" applyAlignment="1"/>
    <xf numFmtId="0" fontId="0" fillId="2" borderId="0" xfId="0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/>
    <xf numFmtId="164" fontId="0" fillId="2" borderId="1" xfId="0" applyNumberFormat="1" applyFill="1" applyBorder="1" applyAlignment="1">
      <alignment horizontal="center"/>
    </xf>
    <xf numFmtId="6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8" fontId="0" fillId="2" borderId="1" xfId="0" applyNumberFormat="1" applyFill="1" applyBorder="1" applyAlignment="1">
      <alignment horizontal="center"/>
    </xf>
    <xf numFmtId="10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indent="2"/>
    </xf>
    <xf numFmtId="0" fontId="0" fillId="2" borderId="1" xfId="0" applyFill="1" applyBorder="1" applyAlignment="1">
      <alignment horizontal="center"/>
    </xf>
    <xf numFmtId="0" fontId="7" fillId="3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indent="2"/>
    </xf>
    <xf numFmtId="0" fontId="6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indent="2"/>
    </xf>
    <xf numFmtId="0" fontId="0" fillId="2" borderId="0" xfId="0" applyFill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2" borderId="2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0" fillId="2" borderId="4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2" fillId="2" borderId="0" xfId="0" applyFont="1" applyFill="1" applyAlignment="1">
      <alignment horizontal="left" indent="2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B3C9F-7E65-4F29-A173-BA440C1020CB}">
  <sheetPr>
    <tabColor rgb="FF00B050"/>
  </sheetPr>
  <dimension ref="A1:N27"/>
  <sheetViews>
    <sheetView tabSelected="1" workbookViewId="0">
      <selection activeCell="A10" sqref="A10:F10"/>
    </sheetView>
  </sheetViews>
  <sheetFormatPr baseColWidth="10" defaultRowHeight="15" x14ac:dyDescent="0.25"/>
  <cols>
    <col min="1" max="1" width="46.42578125" bestFit="1" customWidth="1"/>
    <col min="2" max="2" width="47.42578125" customWidth="1"/>
    <col min="3" max="3" width="43.42578125" customWidth="1"/>
    <col min="4" max="4" width="41.5703125" customWidth="1"/>
    <col min="5" max="5" width="41.85546875" bestFit="1" customWidth="1"/>
    <col min="6" max="6" width="44.28515625" customWidth="1"/>
    <col min="7" max="7" width="23" bestFit="1" customWidth="1"/>
    <col min="8" max="8" width="22.140625" bestFit="1" customWidth="1"/>
  </cols>
  <sheetData>
    <row r="1" spans="1:14" ht="21.75" customHeight="1" thickBot="1" x14ac:dyDescent="0.3">
      <c r="A1" s="24" t="s">
        <v>0</v>
      </c>
      <c r="B1" s="24"/>
      <c r="C1" s="24"/>
      <c r="D1" s="24"/>
      <c r="E1" s="24"/>
      <c r="F1" s="24"/>
      <c r="G1" s="5"/>
      <c r="H1" s="3"/>
      <c r="I1" s="3"/>
      <c r="J1" s="3"/>
      <c r="K1" s="3"/>
      <c r="L1" s="3"/>
      <c r="M1" s="3"/>
      <c r="N1" s="3"/>
    </row>
    <row r="2" spans="1:14" ht="21.75" customHeight="1" thickBot="1" x14ac:dyDescent="0.3">
      <c r="A2" s="17" t="s">
        <v>5</v>
      </c>
      <c r="B2" s="18" t="s">
        <v>6</v>
      </c>
      <c r="C2" s="17" t="s">
        <v>7</v>
      </c>
      <c r="D2" s="17" t="s">
        <v>8</v>
      </c>
      <c r="E2" s="17" t="s">
        <v>9</v>
      </c>
      <c r="F2" s="18" t="s">
        <v>10</v>
      </c>
      <c r="G2" s="5"/>
      <c r="H2" s="2"/>
      <c r="I2" s="2"/>
      <c r="J2" s="2"/>
      <c r="K2" s="2"/>
      <c r="L2" s="2"/>
      <c r="M2" s="2"/>
      <c r="N2" s="2"/>
    </row>
    <row r="3" spans="1:14" ht="21.75" customHeight="1" thickBot="1" x14ac:dyDescent="0.3">
      <c r="A3" s="17" t="s">
        <v>11</v>
      </c>
      <c r="B3" s="18" t="s">
        <v>12</v>
      </c>
      <c r="C3" s="18" t="s">
        <v>13</v>
      </c>
      <c r="D3" s="17" t="s">
        <v>14</v>
      </c>
      <c r="E3" s="17" t="s">
        <v>15</v>
      </c>
      <c r="F3" s="18" t="s">
        <v>16</v>
      </c>
      <c r="G3" s="5"/>
      <c r="H3" s="2"/>
      <c r="I3" s="2"/>
      <c r="J3" s="2"/>
      <c r="K3" s="2"/>
      <c r="L3" s="2"/>
      <c r="M3" s="2"/>
      <c r="N3" s="2"/>
    </row>
    <row r="4" spans="1:14" ht="21.75" customHeight="1" thickBot="1" x14ac:dyDescent="0.3">
      <c r="A4" s="18" t="s">
        <v>17</v>
      </c>
      <c r="B4" s="17" t="s">
        <v>18</v>
      </c>
      <c r="C4" s="17" t="s">
        <v>19</v>
      </c>
      <c r="D4" s="17" t="s">
        <v>20</v>
      </c>
      <c r="E4" s="17" t="s">
        <v>21</v>
      </c>
      <c r="F4" s="16"/>
      <c r="G4" s="5"/>
      <c r="H4" s="2"/>
      <c r="I4" s="2"/>
      <c r="J4" s="2"/>
      <c r="K4" s="2"/>
      <c r="L4" s="2"/>
      <c r="M4" s="2"/>
      <c r="N4" s="2"/>
    </row>
    <row r="5" spans="1:14" ht="15.75" thickBot="1" x14ac:dyDescent="0.3">
      <c r="A5" s="7"/>
      <c r="B5" s="7"/>
      <c r="C5" s="7"/>
      <c r="D5" s="7"/>
      <c r="E5" s="7"/>
      <c r="F5" s="7"/>
      <c r="G5" s="7"/>
      <c r="H5" s="1"/>
      <c r="I5" s="1"/>
      <c r="J5" s="1"/>
      <c r="K5" s="1"/>
      <c r="L5" s="1"/>
      <c r="M5" s="1"/>
      <c r="N5" s="1"/>
    </row>
    <row r="6" spans="1:14" ht="15.75" thickBot="1" x14ac:dyDescent="0.3">
      <c r="A6" s="17" t="s">
        <v>22</v>
      </c>
      <c r="B6" s="17" t="s">
        <v>1</v>
      </c>
      <c r="C6" s="17" t="s">
        <v>3</v>
      </c>
      <c r="D6" s="17" t="s">
        <v>2</v>
      </c>
      <c r="E6" s="17" t="s">
        <v>34</v>
      </c>
      <c r="F6" s="17" t="s">
        <v>35</v>
      </c>
      <c r="G6" s="7"/>
    </row>
    <row r="7" spans="1:14" ht="15.75" thickBot="1" x14ac:dyDescent="0.3">
      <c r="A7" s="8" t="s">
        <v>4</v>
      </c>
      <c r="B7" s="10">
        <v>42.17</v>
      </c>
      <c r="C7" s="11">
        <v>38428719000</v>
      </c>
      <c r="D7" s="12">
        <f>B7/6.76</f>
        <v>6.2381656804733732</v>
      </c>
      <c r="E7" s="13">
        <v>3.44</v>
      </c>
      <c r="F7" s="14">
        <f>E7/B7</f>
        <v>8.1574579084657331E-2</v>
      </c>
    </row>
    <row r="8" spans="1:14" x14ac:dyDescent="0.25">
      <c r="A8" s="4"/>
      <c r="B8" s="4"/>
      <c r="C8" s="4"/>
      <c r="D8" s="4"/>
      <c r="E8" s="4"/>
      <c r="F8" s="4"/>
    </row>
    <row r="9" spans="1:14" ht="15.75" thickBot="1" x14ac:dyDescent="0.3">
      <c r="A9" s="4"/>
      <c r="B9" s="4"/>
      <c r="C9" s="4"/>
      <c r="D9" s="4"/>
      <c r="E9" s="4"/>
      <c r="F9" s="4"/>
    </row>
    <row r="10" spans="1:14" ht="15.75" thickBot="1" x14ac:dyDescent="0.3">
      <c r="A10" s="21" t="s">
        <v>33</v>
      </c>
      <c r="B10" s="21"/>
      <c r="C10" s="21"/>
      <c r="D10" s="21"/>
      <c r="E10" s="21"/>
      <c r="F10" s="21"/>
    </row>
    <row r="11" spans="1:14" x14ac:dyDescent="0.25">
      <c r="A11" s="4"/>
      <c r="B11" s="4"/>
      <c r="C11" s="4"/>
      <c r="D11" s="4"/>
      <c r="E11" s="4"/>
      <c r="F11" s="4"/>
    </row>
    <row r="12" spans="1:14" ht="15.75" thickBot="1" x14ac:dyDescent="0.3">
      <c r="A12" s="4"/>
      <c r="B12" s="4"/>
      <c r="C12" s="4"/>
      <c r="D12" s="4"/>
      <c r="E12" s="4"/>
      <c r="F12" s="4"/>
    </row>
    <row r="13" spans="1:14" ht="26.25" customHeight="1" thickBot="1" x14ac:dyDescent="0.3">
      <c r="A13" s="22" t="s">
        <v>23</v>
      </c>
      <c r="B13" s="22"/>
      <c r="C13" s="22"/>
      <c r="D13" s="22"/>
      <c r="E13" s="22"/>
      <c r="F13" s="22"/>
    </row>
    <row r="14" spans="1:14" ht="15.75" thickBot="1" x14ac:dyDescent="0.3">
      <c r="A14" s="23" t="s">
        <v>26</v>
      </c>
      <c r="B14" s="23"/>
      <c r="C14" s="23"/>
      <c r="D14" s="23"/>
      <c r="E14" s="23"/>
      <c r="F14" s="23"/>
    </row>
    <row r="15" spans="1:14" ht="15.75" thickBot="1" x14ac:dyDescent="0.3">
      <c r="A15" s="25" t="s">
        <v>24</v>
      </c>
      <c r="B15" s="25"/>
      <c r="C15" s="25"/>
      <c r="D15" s="25"/>
      <c r="E15" s="25"/>
      <c r="F15" s="25"/>
    </row>
    <row r="16" spans="1:14" ht="15.75" thickBot="1" x14ac:dyDescent="0.3">
      <c r="A16" s="25" t="s">
        <v>25</v>
      </c>
      <c r="B16" s="25"/>
      <c r="C16" s="25"/>
      <c r="D16" s="25"/>
      <c r="E16" s="25"/>
      <c r="F16" s="25"/>
    </row>
    <row r="17" spans="1:6" ht="15.75" thickBot="1" x14ac:dyDescent="0.3">
      <c r="A17" s="25" t="s">
        <v>27</v>
      </c>
      <c r="B17" s="25"/>
      <c r="C17" s="25"/>
      <c r="D17" s="25"/>
      <c r="E17" s="25"/>
      <c r="F17" s="25"/>
    </row>
    <row r="18" spans="1:6" ht="15.75" thickBot="1" x14ac:dyDescent="0.3">
      <c r="A18" s="25" t="s">
        <v>28</v>
      </c>
      <c r="B18" s="25"/>
      <c r="C18" s="25"/>
      <c r="D18" s="25"/>
      <c r="E18" s="25"/>
      <c r="F18" s="25"/>
    </row>
    <row r="19" spans="1:6" ht="15.75" thickBot="1" x14ac:dyDescent="0.3">
      <c r="A19" s="25" t="s">
        <v>32</v>
      </c>
      <c r="B19" s="25"/>
      <c r="C19" s="25"/>
      <c r="D19" s="25"/>
      <c r="E19" s="25"/>
      <c r="F19" s="25"/>
    </row>
    <row r="20" spans="1:6" ht="15.75" thickBot="1" x14ac:dyDescent="0.3">
      <c r="A20" s="25" t="s">
        <v>31</v>
      </c>
      <c r="B20" s="25"/>
      <c r="C20" s="25"/>
      <c r="D20" s="25"/>
      <c r="E20" s="25"/>
      <c r="F20" s="25"/>
    </row>
    <row r="21" spans="1:6" x14ac:dyDescent="0.25">
      <c r="A21" s="26"/>
      <c r="B21" s="26"/>
      <c r="C21" s="26"/>
      <c r="D21" s="26"/>
      <c r="E21" s="4"/>
      <c r="F21" s="4"/>
    </row>
    <row r="22" spans="1:6" x14ac:dyDescent="0.25">
      <c r="A22" s="6"/>
      <c r="B22" s="6"/>
      <c r="C22" s="6"/>
      <c r="D22" s="6"/>
      <c r="E22" s="4"/>
      <c r="F22" s="4"/>
    </row>
    <row r="23" spans="1:6" ht="15.75" thickBot="1" x14ac:dyDescent="0.3">
      <c r="A23" s="6"/>
      <c r="B23" s="6"/>
      <c r="C23" s="6"/>
      <c r="D23" s="6"/>
      <c r="E23" s="4"/>
      <c r="F23" s="4"/>
    </row>
    <row r="24" spans="1:6" ht="15.75" thickBot="1" x14ac:dyDescent="0.3">
      <c r="A24" s="21" t="s">
        <v>29</v>
      </c>
      <c r="B24" s="21"/>
      <c r="C24" s="21"/>
      <c r="D24" s="21"/>
      <c r="E24" s="21"/>
      <c r="F24" s="21"/>
    </row>
    <row r="25" spans="1:6" ht="15.75" thickBot="1" x14ac:dyDescent="0.3">
      <c r="A25" s="21" t="s">
        <v>30</v>
      </c>
      <c r="B25" s="21"/>
      <c r="C25" s="21"/>
      <c r="D25" s="21"/>
      <c r="E25" s="21"/>
      <c r="F25" s="15"/>
    </row>
    <row r="26" spans="1:6" x14ac:dyDescent="0.25">
      <c r="A26" s="9"/>
      <c r="B26" s="9"/>
      <c r="C26" s="9"/>
      <c r="D26" s="9"/>
    </row>
    <row r="27" spans="1:6" x14ac:dyDescent="0.25">
      <c r="A27" s="9"/>
      <c r="B27" s="9"/>
      <c r="C27" s="9"/>
      <c r="D27" s="9"/>
    </row>
  </sheetData>
  <mergeCells count="13">
    <mergeCell ref="A25:E25"/>
    <mergeCell ref="A15:F15"/>
    <mergeCell ref="A16:F16"/>
    <mergeCell ref="A17:F17"/>
    <mergeCell ref="A18:F18"/>
    <mergeCell ref="A19:F19"/>
    <mergeCell ref="A20:F20"/>
    <mergeCell ref="A21:D21"/>
    <mergeCell ref="A10:F10"/>
    <mergeCell ref="A13:F13"/>
    <mergeCell ref="A14:F14"/>
    <mergeCell ref="A1:F1"/>
    <mergeCell ref="A24:F24"/>
  </mergeCells>
  <pageMargins left="0.7" right="0.7" top="0.78740157499999996" bottom="0.78740157499999996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60BED-A1D2-40D7-B8FF-8441E8FD929B}">
  <sheetPr>
    <tabColor rgb="FFFFC000"/>
  </sheetPr>
  <dimension ref="A1:F24"/>
  <sheetViews>
    <sheetView topLeftCell="C1" workbookViewId="0">
      <selection activeCell="A24" sqref="A1:F24"/>
    </sheetView>
  </sheetViews>
  <sheetFormatPr baseColWidth="10" defaultRowHeight="15" x14ac:dyDescent="0.25"/>
  <cols>
    <col min="1" max="1" width="30.85546875" bestFit="1" customWidth="1"/>
    <col min="2" max="2" width="48.85546875" bestFit="1" customWidth="1"/>
    <col min="3" max="4" width="41" customWidth="1"/>
    <col min="5" max="5" width="41.85546875" bestFit="1" customWidth="1"/>
    <col min="6" max="6" width="43.28515625" bestFit="1" customWidth="1"/>
  </cols>
  <sheetData>
    <row r="1" spans="1:6" ht="16.5" thickBot="1" x14ac:dyDescent="0.3">
      <c r="A1" s="24" t="s">
        <v>0</v>
      </c>
      <c r="B1" s="24"/>
      <c r="C1" s="24"/>
      <c r="D1" s="24"/>
      <c r="E1" s="24"/>
      <c r="F1" s="24"/>
    </row>
    <row r="2" spans="1:6" ht="15.75" thickBot="1" x14ac:dyDescent="0.3">
      <c r="A2" s="17" t="s">
        <v>5</v>
      </c>
      <c r="B2" s="19" t="s">
        <v>6</v>
      </c>
      <c r="C2" s="17" t="s">
        <v>7</v>
      </c>
      <c r="D2" s="17" t="s">
        <v>8</v>
      </c>
      <c r="E2" s="18" t="s">
        <v>9</v>
      </c>
      <c r="F2" s="19" t="s">
        <v>10</v>
      </c>
    </row>
    <row r="3" spans="1:6" ht="15.75" thickBot="1" x14ac:dyDescent="0.3">
      <c r="A3" s="18" t="s">
        <v>11</v>
      </c>
      <c r="B3" s="18" t="s">
        <v>12</v>
      </c>
      <c r="C3" s="18" t="s">
        <v>13</v>
      </c>
      <c r="D3" s="17" t="s">
        <v>14</v>
      </c>
      <c r="E3" s="18" t="s">
        <v>15</v>
      </c>
      <c r="F3" s="19" t="s">
        <v>16</v>
      </c>
    </row>
    <row r="4" spans="1:6" ht="16.5" thickBot="1" x14ac:dyDescent="0.3">
      <c r="A4" s="18" t="s">
        <v>17</v>
      </c>
      <c r="B4" s="17" t="s">
        <v>18</v>
      </c>
      <c r="C4" s="18" t="s">
        <v>19</v>
      </c>
      <c r="D4" s="17" t="s">
        <v>20</v>
      </c>
      <c r="E4" s="18" t="s">
        <v>21</v>
      </c>
      <c r="F4" s="16" t="s">
        <v>37</v>
      </c>
    </row>
    <row r="5" spans="1:6" ht="15.75" thickBot="1" x14ac:dyDescent="0.3">
      <c r="A5" s="7"/>
      <c r="B5" s="7"/>
      <c r="C5" s="7"/>
      <c r="D5" s="7"/>
      <c r="E5" s="7"/>
      <c r="F5" s="7"/>
    </row>
    <row r="6" spans="1:6" ht="15.75" thickBot="1" x14ac:dyDescent="0.3">
      <c r="A6" s="17" t="s">
        <v>22</v>
      </c>
      <c r="B6" s="17" t="s">
        <v>1</v>
      </c>
      <c r="C6" s="17" t="s">
        <v>3</v>
      </c>
      <c r="D6" s="17" t="s">
        <v>2</v>
      </c>
      <c r="E6" s="17" t="s">
        <v>34</v>
      </c>
      <c r="F6" s="17" t="s">
        <v>35</v>
      </c>
    </row>
    <row r="7" spans="1:6" ht="15.75" thickBot="1" x14ac:dyDescent="0.3">
      <c r="A7" s="8" t="s">
        <v>36</v>
      </c>
      <c r="B7" s="10">
        <v>24.32</v>
      </c>
      <c r="C7" s="11">
        <v>19355072000</v>
      </c>
      <c r="D7" s="12">
        <f>B7/2.17</f>
        <v>11.207373271889402</v>
      </c>
      <c r="E7" s="13">
        <v>1.79</v>
      </c>
      <c r="F7" s="14">
        <f>E7/B7</f>
        <v>7.3601973684210523E-2</v>
      </c>
    </row>
    <row r="8" spans="1:6" x14ac:dyDescent="0.25">
      <c r="A8" s="4"/>
      <c r="B8" s="4"/>
      <c r="C8" s="4"/>
      <c r="D8" s="4"/>
      <c r="E8" s="4"/>
      <c r="F8" s="4"/>
    </row>
    <row r="9" spans="1:6" ht="15.75" thickBot="1" x14ac:dyDescent="0.3">
      <c r="A9" s="4"/>
      <c r="B9" s="4"/>
      <c r="C9" s="4"/>
      <c r="D9" s="4"/>
      <c r="E9" s="4"/>
      <c r="F9" s="4"/>
    </row>
    <row r="10" spans="1:6" ht="15.75" thickBot="1" x14ac:dyDescent="0.3">
      <c r="A10" s="21" t="s">
        <v>33</v>
      </c>
      <c r="B10" s="21"/>
      <c r="C10" s="21"/>
      <c r="D10" s="21"/>
      <c r="E10" s="21"/>
      <c r="F10" s="21"/>
    </row>
    <row r="11" spans="1:6" x14ac:dyDescent="0.25">
      <c r="A11" s="4"/>
      <c r="B11" s="4"/>
      <c r="C11" s="4"/>
      <c r="D11" s="4"/>
      <c r="E11" s="4"/>
      <c r="F11" s="4"/>
    </row>
    <row r="12" spans="1:6" ht="15.75" thickBot="1" x14ac:dyDescent="0.3">
      <c r="A12" s="4"/>
      <c r="B12" s="4"/>
      <c r="C12" s="4"/>
      <c r="D12" s="4"/>
      <c r="E12" s="4"/>
      <c r="F12" s="4"/>
    </row>
    <row r="13" spans="1:6" ht="16.5" thickBot="1" x14ac:dyDescent="0.3">
      <c r="A13" s="22" t="s">
        <v>23</v>
      </c>
      <c r="B13" s="22"/>
      <c r="C13" s="22"/>
      <c r="D13" s="22"/>
      <c r="E13" s="22"/>
      <c r="F13" s="22"/>
    </row>
    <row r="14" spans="1:6" ht="15.75" thickBot="1" x14ac:dyDescent="0.3">
      <c r="A14" s="23" t="s">
        <v>38</v>
      </c>
      <c r="B14" s="23"/>
      <c r="C14" s="23"/>
      <c r="D14" s="23"/>
      <c r="E14" s="23"/>
      <c r="F14" s="23"/>
    </row>
    <row r="15" spans="1:6" ht="15.75" thickBot="1" x14ac:dyDescent="0.3">
      <c r="A15" s="25" t="s">
        <v>40</v>
      </c>
      <c r="B15" s="25"/>
      <c r="C15" s="25"/>
      <c r="D15" s="25"/>
      <c r="E15" s="25"/>
      <c r="F15" s="25"/>
    </row>
    <row r="16" spans="1:6" ht="15.75" thickBot="1" x14ac:dyDescent="0.3">
      <c r="A16" s="25" t="s">
        <v>41</v>
      </c>
      <c r="B16" s="25"/>
      <c r="C16" s="25"/>
      <c r="D16" s="25"/>
      <c r="E16" s="25"/>
      <c r="F16" s="25"/>
    </row>
    <row r="17" spans="1:6" ht="15.75" thickBot="1" x14ac:dyDescent="0.3">
      <c r="A17" s="25" t="s">
        <v>39</v>
      </c>
      <c r="B17" s="25"/>
      <c r="C17" s="25"/>
      <c r="D17" s="25"/>
      <c r="E17" s="25"/>
      <c r="F17" s="25"/>
    </row>
    <row r="18" spans="1:6" ht="15.75" thickBot="1" x14ac:dyDescent="0.3">
      <c r="A18" s="25" t="s">
        <v>42</v>
      </c>
      <c r="B18" s="25"/>
      <c r="C18" s="25"/>
      <c r="D18" s="25"/>
      <c r="E18" s="25"/>
      <c r="F18" s="25"/>
    </row>
    <row r="19" spans="1:6" ht="15.75" thickBot="1" x14ac:dyDescent="0.3">
      <c r="A19" s="25" t="s">
        <v>43</v>
      </c>
      <c r="B19" s="25"/>
      <c r="C19" s="25"/>
      <c r="D19" s="25"/>
      <c r="E19" s="25"/>
      <c r="F19" s="25"/>
    </row>
    <row r="20" spans="1:6" ht="15.75" thickBot="1" x14ac:dyDescent="0.3">
      <c r="A20" s="25" t="s">
        <v>44</v>
      </c>
      <c r="B20" s="25"/>
      <c r="C20" s="25"/>
      <c r="D20" s="25"/>
      <c r="E20" s="25"/>
      <c r="F20" s="25"/>
    </row>
    <row r="21" spans="1:6" x14ac:dyDescent="0.25">
      <c r="A21" s="26"/>
      <c r="B21" s="26"/>
      <c r="C21" s="26"/>
      <c r="D21" s="26"/>
      <c r="E21" s="4"/>
      <c r="F21" s="4"/>
    </row>
    <row r="22" spans="1:6" x14ac:dyDescent="0.25">
      <c r="A22" s="6"/>
      <c r="B22" s="6"/>
      <c r="C22" s="6"/>
      <c r="D22" s="6"/>
      <c r="E22" s="4"/>
      <c r="F22" s="4"/>
    </row>
    <row r="23" spans="1:6" ht="15.75" thickBot="1" x14ac:dyDescent="0.3">
      <c r="A23" s="6"/>
      <c r="B23" s="6"/>
      <c r="C23" s="6"/>
      <c r="D23" s="6"/>
      <c r="E23" s="4"/>
      <c r="F23" s="4"/>
    </row>
    <row r="24" spans="1:6" ht="15.75" thickBot="1" x14ac:dyDescent="0.3">
      <c r="A24" s="21" t="s">
        <v>45</v>
      </c>
      <c r="B24" s="21"/>
      <c r="C24" s="21"/>
      <c r="D24" s="21"/>
      <c r="E24" s="21"/>
      <c r="F24" s="15"/>
    </row>
  </sheetData>
  <mergeCells count="12">
    <mergeCell ref="A24:E24"/>
    <mergeCell ref="A17:F17"/>
    <mergeCell ref="A18:F18"/>
    <mergeCell ref="A19:F19"/>
    <mergeCell ref="A20:F20"/>
    <mergeCell ref="A21:D21"/>
    <mergeCell ref="A16:F16"/>
    <mergeCell ref="A1:F1"/>
    <mergeCell ref="A10:F10"/>
    <mergeCell ref="A13:F13"/>
    <mergeCell ref="A14:F14"/>
    <mergeCell ref="A15:F15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635F3-DC0F-4022-B04A-F963EF103A86}">
  <sheetPr>
    <tabColor rgb="FF92D050"/>
  </sheetPr>
  <dimension ref="A1:F25"/>
  <sheetViews>
    <sheetView workbookViewId="0">
      <selection activeCell="A16" sqref="A16:F16"/>
    </sheetView>
  </sheetViews>
  <sheetFormatPr baseColWidth="10" defaultRowHeight="15" x14ac:dyDescent="0.25"/>
  <cols>
    <col min="1" max="1" width="37.42578125" customWidth="1"/>
    <col min="2" max="2" width="48.85546875" bestFit="1" customWidth="1"/>
    <col min="3" max="3" width="38.5703125" customWidth="1"/>
    <col min="4" max="4" width="42.7109375" customWidth="1"/>
    <col min="5" max="5" width="41.85546875" bestFit="1" customWidth="1"/>
    <col min="6" max="6" width="43.28515625" bestFit="1" customWidth="1"/>
  </cols>
  <sheetData>
    <row r="1" spans="1:6" ht="16.5" thickBot="1" x14ac:dyDescent="0.3">
      <c r="A1" s="24" t="s">
        <v>0</v>
      </c>
      <c r="B1" s="24"/>
      <c r="C1" s="24"/>
      <c r="D1" s="24"/>
      <c r="E1" s="24"/>
      <c r="F1" s="24"/>
    </row>
    <row r="2" spans="1:6" ht="15.75" thickBot="1" x14ac:dyDescent="0.3">
      <c r="A2" s="17" t="s">
        <v>5</v>
      </c>
      <c r="B2" s="19" t="s">
        <v>6</v>
      </c>
      <c r="C2" s="17" t="s">
        <v>7</v>
      </c>
      <c r="D2" s="17" t="s">
        <v>8</v>
      </c>
      <c r="E2" s="19" t="s">
        <v>9</v>
      </c>
      <c r="F2" s="19" t="s">
        <v>10</v>
      </c>
    </row>
    <row r="3" spans="1:6" ht="15.75" thickBot="1" x14ac:dyDescent="0.3">
      <c r="A3" s="19" t="s">
        <v>11</v>
      </c>
      <c r="B3" s="18" t="s">
        <v>12</v>
      </c>
      <c r="C3" s="18" t="s">
        <v>13</v>
      </c>
      <c r="D3" s="17" t="s">
        <v>14</v>
      </c>
      <c r="E3" s="18" t="s">
        <v>15</v>
      </c>
      <c r="F3" s="18" t="s">
        <v>16</v>
      </c>
    </row>
    <row r="4" spans="1:6" ht="16.5" thickBot="1" x14ac:dyDescent="0.3">
      <c r="A4" s="18" t="s">
        <v>17</v>
      </c>
      <c r="B4" s="17" t="s">
        <v>18</v>
      </c>
      <c r="C4" s="18" t="s">
        <v>19</v>
      </c>
      <c r="D4" s="17" t="s">
        <v>20</v>
      </c>
      <c r="E4" s="18" t="s">
        <v>21</v>
      </c>
      <c r="F4" s="16"/>
    </row>
    <row r="5" spans="1:6" ht="15.75" thickBot="1" x14ac:dyDescent="0.3">
      <c r="A5" s="7"/>
      <c r="B5" s="7"/>
      <c r="C5" s="7"/>
      <c r="D5" s="7"/>
      <c r="E5" s="7"/>
      <c r="F5" s="7"/>
    </row>
    <row r="6" spans="1:6" ht="15.75" thickBot="1" x14ac:dyDescent="0.3">
      <c r="A6" s="17" t="s">
        <v>22</v>
      </c>
      <c r="B6" s="17" t="s">
        <v>1</v>
      </c>
      <c r="C6" s="17" t="s">
        <v>57</v>
      </c>
      <c r="D6" s="17" t="s">
        <v>2</v>
      </c>
      <c r="E6" s="17" t="s">
        <v>34</v>
      </c>
      <c r="F6" s="17" t="s">
        <v>35</v>
      </c>
    </row>
    <row r="7" spans="1:6" ht="15.75" thickBot="1" x14ac:dyDescent="0.3">
      <c r="A7" s="8" t="s">
        <v>56</v>
      </c>
      <c r="B7" s="10">
        <v>149.30000000000001</v>
      </c>
      <c r="C7" s="11" t="s">
        <v>58</v>
      </c>
      <c r="D7" s="12">
        <f>B7/29.59</f>
        <v>5.0456235214599534</v>
      </c>
      <c r="E7" s="13">
        <v>8.89</v>
      </c>
      <c r="F7" s="14">
        <f>E7/B7</f>
        <v>5.9544541192230405E-2</v>
      </c>
    </row>
    <row r="8" spans="1:6" x14ac:dyDescent="0.25">
      <c r="A8" s="4"/>
      <c r="B8" s="4"/>
      <c r="C8" s="4"/>
      <c r="D8" s="4"/>
      <c r="E8" s="4"/>
      <c r="F8" s="4"/>
    </row>
    <row r="9" spans="1:6" ht="15.75" thickBot="1" x14ac:dyDescent="0.3">
      <c r="A9" s="4"/>
      <c r="B9" s="4"/>
      <c r="C9" s="4"/>
      <c r="D9" s="4"/>
      <c r="E9" s="4"/>
      <c r="F9" s="4"/>
    </row>
    <row r="10" spans="1:6" ht="15.75" thickBot="1" x14ac:dyDescent="0.3">
      <c r="A10" s="21" t="s">
        <v>33</v>
      </c>
      <c r="B10" s="21"/>
      <c r="C10" s="21"/>
      <c r="D10" s="21"/>
      <c r="E10" s="21"/>
      <c r="F10" s="21"/>
    </row>
    <row r="11" spans="1:6" x14ac:dyDescent="0.25">
      <c r="A11" s="4"/>
      <c r="B11" s="4"/>
      <c r="C11" s="4"/>
      <c r="D11" s="4"/>
      <c r="E11" s="4"/>
      <c r="F11" s="4"/>
    </row>
    <row r="12" spans="1:6" ht="15.75" thickBot="1" x14ac:dyDescent="0.3">
      <c r="A12" s="4"/>
      <c r="B12" s="4"/>
      <c r="C12" s="4"/>
      <c r="D12" s="4"/>
      <c r="E12" s="4"/>
      <c r="F12" s="4"/>
    </row>
    <row r="13" spans="1:6" ht="16.5" thickBot="1" x14ac:dyDescent="0.3">
      <c r="A13" s="22" t="s">
        <v>23</v>
      </c>
      <c r="B13" s="22"/>
      <c r="C13" s="22"/>
      <c r="D13" s="22"/>
      <c r="E13" s="22"/>
      <c r="F13" s="22"/>
    </row>
    <row r="14" spans="1:6" ht="15.75" thickBot="1" x14ac:dyDescent="0.3">
      <c r="A14" s="23" t="s">
        <v>46</v>
      </c>
      <c r="B14" s="23"/>
      <c r="C14" s="23"/>
      <c r="D14" s="23"/>
      <c r="E14" s="23"/>
      <c r="F14" s="23"/>
    </row>
    <row r="15" spans="1:6" ht="15.75" thickBot="1" x14ac:dyDescent="0.3">
      <c r="A15" s="25" t="s">
        <v>47</v>
      </c>
      <c r="B15" s="25"/>
      <c r="C15" s="25"/>
      <c r="D15" s="25"/>
      <c r="E15" s="25"/>
      <c r="F15" s="25"/>
    </row>
    <row r="16" spans="1:6" ht="15.75" thickBot="1" x14ac:dyDescent="0.3">
      <c r="A16" s="25" t="s">
        <v>49</v>
      </c>
      <c r="B16" s="25"/>
      <c r="C16" s="25"/>
      <c r="D16" s="25"/>
      <c r="E16" s="25"/>
      <c r="F16" s="25"/>
    </row>
    <row r="17" spans="1:6" ht="15.75" thickBot="1" x14ac:dyDescent="0.3">
      <c r="A17" s="25" t="s">
        <v>48</v>
      </c>
      <c r="B17" s="25"/>
      <c r="C17" s="25"/>
      <c r="D17" s="25"/>
      <c r="E17" s="25"/>
      <c r="F17" s="25"/>
    </row>
    <row r="18" spans="1:6" ht="15.75" thickBot="1" x14ac:dyDescent="0.3">
      <c r="A18" s="25" t="s">
        <v>50</v>
      </c>
      <c r="B18" s="25"/>
      <c r="C18" s="25"/>
      <c r="D18" s="25"/>
      <c r="E18" s="25"/>
      <c r="F18" s="25"/>
    </row>
    <row r="19" spans="1:6" ht="15.75" thickBot="1" x14ac:dyDescent="0.3">
      <c r="A19" s="25" t="s">
        <v>51</v>
      </c>
      <c r="B19" s="25"/>
      <c r="C19" s="25"/>
      <c r="D19" s="25"/>
      <c r="E19" s="25"/>
      <c r="F19" s="25"/>
    </row>
    <row r="20" spans="1:6" ht="15.75" thickBot="1" x14ac:dyDescent="0.3">
      <c r="A20" s="25" t="s">
        <v>52</v>
      </c>
      <c r="B20" s="25"/>
      <c r="C20" s="25"/>
      <c r="D20" s="25"/>
      <c r="E20" s="25"/>
      <c r="F20" s="25"/>
    </row>
    <row r="21" spans="1:6" ht="15.75" thickBot="1" x14ac:dyDescent="0.3">
      <c r="A21" s="25" t="s">
        <v>53</v>
      </c>
      <c r="B21" s="25"/>
      <c r="C21" s="25"/>
      <c r="D21" s="25"/>
      <c r="E21" s="25"/>
      <c r="F21" s="25"/>
    </row>
    <row r="22" spans="1:6" x14ac:dyDescent="0.25">
      <c r="A22" s="20"/>
      <c r="B22" s="20"/>
      <c r="C22" s="20"/>
      <c r="D22" s="20"/>
      <c r="E22" s="4"/>
      <c r="F22" s="4"/>
    </row>
    <row r="23" spans="1:6" ht="15.75" thickBot="1" x14ac:dyDescent="0.3">
      <c r="A23" s="20"/>
      <c r="B23" s="20"/>
      <c r="C23" s="20"/>
      <c r="D23" s="20"/>
      <c r="E23" s="4"/>
      <c r="F23" s="4"/>
    </row>
    <row r="24" spans="1:6" ht="15.75" thickBot="1" x14ac:dyDescent="0.3">
      <c r="A24" s="27" t="s">
        <v>54</v>
      </c>
      <c r="B24" s="27"/>
      <c r="C24" s="27"/>
      <c r="D24" s="27"/>
      <c r="E24" s="27"/>
      <c r="F24" s="27"/>
    </row>
    <row r="25" spans="1:6" ht="15.75" thickBot="1" x14ac:dyDescent="0.3">
      <c r="A25" s="28" t="s">
        <v>55</v>
      </c>
      <c r="B25" s="29"/>
      <c r="C25" s="29"/>
      <c r="D25" s="29"/>
      <c r="E25" s="29"/>
      <c r="F25" s="30"/>
    </row>
  </sheetData>
  <mergeCells count="13">
    <mergeCell ref="A16:F16"/>
    <mergeCell ref="A24:F24"/>
    <mergeCell ref="A21:F21"/>
    <mergeCell ref="A25:F25"/>
    <mergeCell ref="A17:F17"/>
    <mergeCell ref="A18:F18"/>
    <mergeCell ref="A19:F19"/>
    <mergeCell ref="A20:F20"/>
    <mergeCell ref="A1:F1"/>
    <mergeCell ref="A10:F10"/>
    <mergeCell ref="A13:F13"/>
    <mergeCell ref="A14:F14"/>
    <mergeCell ref="A15:F15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61D56-FFA6-40AB-83D3-A99202364AC6}">
  <sheetPr>
    <tabColor rgb="FFFF0000"/>
  </sheetPr>
  <dimension ref="A1:F24"/>
  <sheetViews>
    <sheetView workbookViewId="0">
      <selection activeCell="D8" sqref="D8"/>
    </sheetView>
  </sheetViews>
  <sheetFormatPr baseColWidth="10" defaultRowHeight="15" x14ac:dyDescent="0.25"/>
  <cols>
    <col min="1" max="1" width="36.42578125" customWidth="1"/>
    <col min="2" max="2" width="48.85546875" bestFit="1" customWidth="1"/>
    <col min="3" max="3" width="40.28515625" customWidth="1"/>
    <col min="4" max="4" width="42.85546875" customWidth="1"/>
    <col min="5" max="5" width="41.85546875" bestFit="1" customWidth="1"/>
    <col min="6" max="6" width="43.28515625" bestFit="1" customWidth="1"/>
  </cols>
  <sheetData>
    <row r="1" spans="1:6" ht="16.5" thickBot="1" x14ac:dyDescent="0.3">
      <c r="A1" s="24" t="s">
        <v>0</v>
      </c>
      <c r="B1" s="24"/>
      <c r="C1" s="24"/>
      <c r="D1" s="24"/>
      <c r="E1" s="24"/>
      <c r="F1" s="24"/>
    </row>
    <row r="2" spans="1:6" ht="15.75" thickBot="1" x14ac:dyDescent="0.3">
      <c r="A2" s="17" t="s">
        <v>5</v>
      </c>
      <c r="B2" s="19" t="s">
        <v>6</v>
      </c>
      <c r="C2" s="17" t="s">
        <v>7</v>
      </c>
      <c r="D2" s="17" t="s">
        <v>8</v>
      </c>
      <c r="E2" s="17" t="s">
        <v>9</v>
      </c>
      <c r="F2" s="19" t="s">
        <v>10</v>
      </c>
    </row>
    <row r="3" spans="1:6" ht="15.75" thickBot="1" x14ac:dyDescent="0.3">
      <c r="A3" s="18" t="s">
        <v>11</v>
      </c>
      <c r="B3" s="17" t="s">
        <v>12</v>
      </c>
      <c r="C3" s="17" t="s">
        <v>13</v>
      </c>
      <c r="D3" s="17" t="s">
        <v>14</v>
      </c>
      <c r="E3" s="18" t="s">
        <v>15</v>
      </c>
      <c r="F3" s="19" t="s">
        <v>16</v>
      </c>
    </row>
    <row r="4" spans="1:6" ht="16.5" thickBot="1" x14ac:dyDescent="0.3">
      <c r="A4" s="18" t="s">
        <v>17</v>
      </c>
      <c r="B4" s="17" t="s">
        <v>18</v>
      </c>
      <c r="C4" s="17" t="s">
        <v>19</v>
      </c>
      <c r="D4" s="17" t="s">
        <v>20</v>
      </c>
      <c r="E4" s="17" t="s">
        <v>21</v>
      </c>
      <c r="F4" s="16" t="s">
        <v>68</v>
      </c>
    </row>
    <row r="5" spans="1:6" ht="15.75" thickBot="1" x14ac:dyDescent="0.3">
      <c r="A5" s="7"/>
      <c r="B5" s="7"/>
      <c r="C5" s="7"/>
      <c r="D5" s="7"/>
      <c r="E5" s="7"/>
      <c r="F5" s="7"/>
    </row>
    <row r="6" spans="1:6" ht="15.75" thickBot="1" x14ac:dyDescent="0.3">
      <c r="A6" s="17" t="s">
        <v>22</v>
      </c>
      <c r="B6" s="17" t="s">
        <v>1</v>
      </c>
      <c r="C6" s="17" t="s">
        <v>3</v>
      </c>
      <c r="D6" s="17" t="s">
        <v>2</v>
      </c>
      <c r="E6" s="17" t="s">
        <v>34</v>
      </c>
      <c r="F6" s="17" t="s">
        <v>35</v>
      </c>
    </row>
    <row r="7" spans="1:6" ht="15.75" thickBot="1" x14ac:dyDescent="0.3">
      <c r="A7" s="8" t="s">
        <v>59</v>
      </c>
      <c r="B7" s="10">
        <v>8.7100000000000009</v>
      </c>
      <c r="C7" s="11">
        <f>B7*2610000000</f>
        <v>22733100000.000004</v>
      </c>
      <c r="D7" s="12">
        <f>B7/0.96</f>
        <v>9.0729166666666679</v>
      </c>
      <c r="E7" s="13">
        <v>0.51</v>
      </c>
      <c r="F7" s="14">
        <f>E7/B7</f>
        <v>5.855338691159586E-2</v>
      </c>
    </row>
    <row r="8" spans="1:6" x14ac:dyDescent="0.25">
      <c r="A8" s="4"/>
      <c r="B8" s="4"/>
      <c r="C8" s="4"/>
      <c r="D8" s="4"/>
      <c r="E8" s="4"/>
      <c r="F8" s="4"/>
    </row>
    <row r="9" spans="1:6" ht="15.75" thickBot="1" x14ac:dyDescent="0.3">
      <c r="A9" s="4"/>
      <c r="B9" s="4"/>
      <c r="C9" s="4"/>
      <c r="D9" s="4"/>
      <c r="E9" s="4"/>
      <c r="F9" s="4"/>
    </row>
    <row r="10" spans="1:6" ht="15.75" thickBot="1" x14ac:dyDescent="0.3">
      <c r="A10" s="21" t="s">
        <v>33</v>
      </c>
      <c r="B10" s="21"/>
      <c r="C10" s="21"/>
      <c r="D10" s="21"/>
      <c r="E10" s="21"/>
      <c r="F10" s="21"/>
    </row>
    <row r="11" spans="1:6" x14ac:dyDescent="0.25">
      <c r="A11" s="4"/>
      <c r="B11" s="4"/>
      <c r="C11" s="4"/>
      <c r="D11" s="4"/>
      <c r="E11" s="4"/>
      <c r="F11" s="4"/>
    </row>
    <row r="12" spans="1:6" ht="15.75" thickBot="1" x14ac:dyDescent="0.3">
      <c r="A12" s="4"/>
      <c r="B12" s="4"/>
      <c r="C12" s="4"/>
      <c r="D12" s="4"/>
      <c r="E12" s="4"/>
      <c r="F12" s="4"/>
    </row>
    <row r="13" spans="1:6" ht="16.5" thickBot="1" x14ac:dyDescent="0.3">
      <c r="A13" s="22" t="s">
        <v>23</v>
      </c>
      <c r="B13" s="22"/>
      <c r="C13" s="22"/>
      <c r="D13" s="22"/>
      <c r="E13" s="22"/>
      <c r="F13" s="22"/>
    </row>
    <row r="14" spans="1:6" ht="15.75" thickBot="1" x14ac:dyDescent="0.3">
      <c r="A14" s="23" t="s">
        <v>60</v>
      </c>
      <c r="B14" s="23"/>
      <c r="C14" s="23"/>
      <c r="D14" s="23"/>
      <c r="E14" s="23"/>
      <c r="F14" s="23"/>
    </row>
    <row r="15" spans="1:6" ht="15.75" thickBot="1" x14ac:dyDescent="0.3">
      <c r="A15" s="25" t="s">
        <v>61</v>
      </c>
      <c r="B15" s="25"/>
      <c r="C15" s="25"/>
      <c r="D15" s="25"/>
      <c r="E15" s="25"/>
      <c r="F15" s="25"/>
    </row>
    <row r="16" spans="1:6" ht="15.75" thickBot="1" x14ac:dyDescent="0.3">
      <c r="A16" s="25" t="s">
        <v>62</v>
      </c>
      <c r="B16" s="25"/>
      <c r="C16" s="25"/>
      <c r="D16" s="25"/>
      <c r="E16" s="25"/>
      <c r="F16" s="25"/>
    </row>
    <row r="17" spans="1:6" ht="15.75" thickBot="1" x14ac:dyDescent="0.3">
      <c r="A17" s="25" t="s">
        <v>63</v>
      </c>
      <c r="B17" s="25"/>
      <c r="C17" s="25"/>
      <c r="D17" s="25"/>
      <c r="E17" s="25"/>
      <c r="F17" s="25"/>
    </row>
    <row r="18" spans="1:6" ht="15.75" thickBot="1" x14ac:dyDescent="0.3">
      <c r="A18" s="25" t="s">
        <v>64</v>
      </c>
      <c r="B18" s="25"/>
      <c r="C18" s="25"/>
      <c r="D18" s="25"/>
      <c r="E18" s="25"/>
      <c r="F18" s="25"/>
    </row>
    <row r="19" spans="1:6" ht="15.75" thickBot="1" x14ac:dyDescent="0.3">
      <c r="A19" s="25" t="s">
        <v>65</v>
      </c>
      <c r="B19" s="25"/>
      <c r="C19" s="25"/>
      <c r="D19" s="25"/>
      <c r="E19" s="25"/>
      <c r="F19" s="25"/>
    </row>
    <row r="20" spans="1:6" ht="15.75" thickBot="1" x14ac:dyDescent="0.3">
      <c r="A20" s="25" t="s">
        <v>66</v>
      </c>
      <c r="B20" s="25"/>
      <c r="C20" s="25"/>
      <c r="D20" s="25"/>
      <c r="E20" s="25"/>
      <c r="F20" s="25"/>
    </row>
    <row r="21" spans="1:6" x14ac:dyDescent="0.25">
      <c r="A21" s="26"/>
      <c r="B21" s="26"/>
      <c r="C21" s="26"/>
      <c r="D21" s="26"/>
      <c r="E21" s="4"/>
      <c r="F21" s="4"/>
    </row>
    <row r="22" spans="1:6" x14ac:dyDescent="0.25">
      <c r="A22" s="6"/>
      <c r="B22" s="6"/>
      <c r="C22" s="6"/>
      <c r="D22" s="6"/>
      <c r="E22" s="4"/>
      <c r="F22" s="4"/>
    </row>
    <row r="23" spans="1:6" ht="15.75" thickBot="1" x14ac:dyDescent="0.3">
      <c r="A23" s="6"/>
      <c r="B23" s="6"/>
      <c r="C23" s="6"/>
      <c r="D23" s="6"/>
      <c r="E23" s="4"/>
      <c r="F23" s="4"/>
    </row>
    <row r="24" spans="1:6" ht="15.75" thickBot="1" x14ac:dyDescent="0.3">
      <c r="A24" s="31" t="s">
        <v>67</v>
      </c>
      <c r="B24" s="32"/>
      <c r="C24" s="32"/>
      <c r="D24" s="32"/>
      <c r="E24" s="32"/>
      <c r="F24" s="33"/>
    </row>
  </sheetData>
  <mergeCells count="12">
    <mergeCell ref="A24:F24"/>
    <mergeCell ref="A1:F1"/>
    <mergeCell ref="A10:F10"/>
    <mergeCell ref="A13:F13"/>
    <mergeCell ref="A14:F14"/>
    <mergeCell ref="A15:F15"/>
    <mergeCell ref="A16:F16"/>
    <mergeCell ref="A17:F17"/>
    <mergeCell ref="A18:F18"/>
    <mergeCell ref="A19:F19"/>
    <mergeCell ref="A20:F20"/>
    <mergeCell ref="A21:D21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5A3AB-C200-4285-8093-0254259240E1}">
  <sheetPr>
    <tabColor theme="5" tint="-0.249977111117893"/>
  </sheetPr>
  <dimension ref="A1:F23"/>
  <sheetViews>
    <sheetView topLeftCell="A12" workbookViewId="0">
      <selection sqref="A1:F23"/>
    </sheetView>
  </sheetViews>
  <sheetFormatPr baseColWidth="10" defaultRowHeight="15" x14ac:dyDescent="0.25"/>
  <cols>
    <col min="1" max="1" width="41" customWidth="1"/>
    <col min="2" max="2" width="48.85546875" bestFit="1" customWidth="1"/>
    <col min="3" max="3" width="41.7109375" customWidth="1"/>
    <col min="4" max="4" width="40.140625" customWidth="1"/>
    <col min="5" max="5" width="41.85546875" bestFit="1" customWidth="1"/>
    <col min="6" max="6" width="43.28515625" bestFit="1" customWidth="1"/>
  </cols>
  <sheetData>
    <row r="1" spans="1:6" ht="16.5" thickBot="1" x14ac:dyDescent="0.3">
      <c r="A1" s="24" t="s">
        <v>0</v>
      </c>
      <c r="B1" s="24"/>
      <c r="C1" s="24"/>
      <c r="D1" s="24"/>
      <c r="E1" s="24"/>
      <c r="F1" s="24"/>
    </row>
    <row r="2" spans="1:6" ht="15.75" thickBot="1" x14ac:dyDescent="0.3">
      <c r="A2" s="17" t="s">
        <v>5</v>
      </c>
      <c r="B2" s="19" t="s">
        <v>6</v>
      </c>
      <c r="C2" s="17" t="s">
        <v>7</v>
      </c>
      <c r="D2" s="17" t="s">
        <v>8</v>
      </c>
      <c r="E2" s="17" t="s">
        <v>9</v>
      </c>
      <c r="F2" s="19" t="s">
        <v>10</v>
      </c>
    </row>
    <row r="3" spans="1:6" ht="15.75" thickBot="1" x14ac:dyDescent="0.3">
      <c r="A3" s="18" t="s">
        <v>11</v>
      </c>
      <c r="B3" s="18" t="s">
        <v>12</v>
      </c>
      <c r="C3" s="18" t="s">
        <v>13</v>
      </c>
      <c r="D3" s="17" t="s">
        <v>14</v>
      </c>
      <c r="E3" s="18" t="s">
        <v>15</v>
      </c>
      <c r="F3" s="19" t="s">
        <v>16</v>
      </c>
    </row>
    <row r="4" spans="1:6" ht="16.5" thickBot="1" x14ac:dyDescent="0.3">
      <c r="A4" s="18" t="s">
        <v>17</v>
      </c>
      <c r="B4" s="17" t="s">
        <v>18</v>
      </c>
      <c r="C4" s="18" t="s">
        <v>19</v>
      </c>
      <c r="D4" s="17" t="s">
        <v>20</v>
      </c>
      <c r="E4" s="18" t="s">
        <v>21</v>
      </c>
      <c r="F4" s="16"/>
    </row>
    <row r="5" spans="1:6" ht="15.75" thickBot="1" x14ac:dyDescent="0.3">
      <c r="A5" s="7"/>
      <c r="B5" s="7"/>
      <c r="C5" s="7"/>
      <c r="D5" s="7"/>
      <c r="E5" s="7"/>
      <c r="F5" s="7"/>
    </row>
    <row r="6" spans="1:6" ht="15.75" thickBot="1" x14ac:dyDescent="0.3">
      <c r="A6" s="17" t="s">
        <v>22</v>
      </c>
      <c r="B6" s="17" t="s">
        <v>1</v>
      </c>
      <c r="C6" s="17" t="s">
        <v>3</v>
      </c>
      <c r="D6" s="17" t="s">
        <v>2</v>
      </c>
      <c r="E6" s="17" t="s">
        <v>34</v>
      </c>
      <c r="F6" s="17" t="s">
        <v>35</v>
      </c>
    </row>
    <row r="7" spans="1:6" ht="15.75" thickBot="1" x14ac:dyDescent="0.3">
      <c r="A7" s="8" t="s">
        <v>69</v>
      </c>
      <c r="B7" s="10">
        <v>40.770000000000003</v>
      </c>
      <c r="C7" s="11">
        <f>B7*676220000</f>
        <v>27569489400.000004</v>
      </c>
      <c r="D7" s="12">
        <f>B7/1.07</f>
        <v>38.10280373831776</v>
      </c>
      <c r="E7" s="13">
        <v>0.9</v>
      </c>
      <c r="F7" s="14">
        <f>E7/B7</f>
        <v>2.2075055187637967E-2</v>
      </c>
    </row>
    <row r="8" spans="1:6" x14ac:dyDescent="0.25">
      <c r="A8" s="4"/>
      <c r="B8" s="4"/>
      <c r="C8" s="4"/>
      <c r="D8" s="4"/>
      <c r="E8" s="4"/>
      <c r="F8" s="4"/>
    </row>
    <row r="9" spans="1:6" ht="15.75" thickBot="1" x14ac:dyDescent="0.3">
      <c r="A9" s="4"/>
      <c r="B9" s="4"/>
      <c r="C9" s="4"/>
      <c r="D9" s="4"/>
      <c r="E9" s="4"/>
      <c r="F9" s="4"/>
    </row>
    <row r="10" spans="1:6" ht="15.75" thickBot="1" x14ac:dyDescent="0.3">
      <c r="A10" s="21" t="s">
        <v>33</v>
      </c>
      <c r="B10" s="21"/>
      <c r="C10" s="21"/>
      <c r="D10" s="21"/>
      <c r="E10" s="21"/>
      <c r="F10" s="21"/>
    </row>
    <row r="11" spans="1:6" x14ac:dyDescent="0.25">
      <c r="A11" s="4"/>
      <c r="B11" s="4"/>
      <c r="C11" s="4"/>
      <c r="D11" s="4"/>
      <c r="E11" s="4"/>
      <c r="F11" s="4"/>
    </row>
    <row r="12" spans="1:6" ht="15.75" thickBot="1" x14ac:dyDescent="0.3">
      <c r="A12" s="4"/>
      <c r="B12" s="4"/>
      <c r="C12" s="4"/>
      <c r="D12" s="4"/>
      <c r="E12" s="4"/>
      <c r="F12" s="4"/>
    </row>
    <row r="13" spans="1:6" ht="16.5" thickBot="1" x14ac:dyDescent="0.3">
      <c r="A13" s="22" t="s">
        <v>23</v>
      </c>
      <c r="B13" s="22"/>
      <c r="C13" s="22"/>
      <c r="D13" s="22"/>
      <c r="E13" s="22"/>
      <c r="F13" s="22"/>
    </row>
    <row r="14" spans="1:6" ht="15.75" thickBot="1" x14ac:dyDescent="0.3">
      <c r="A14" s="23" t="s">
        <v>70</v>
      </c>
      <c r="B14" s="23"/>
      <c r="C14" s="23"/>
      <c r="D14" s="23"/>
      <c r="E14" s="23"/>
      <c r="F14" s="23"/>
    </row>
    <row r="15" spans="1:6" ht="15.75" thickBot="1" x14ac:dyDescent="0.3">
      <c r="A15" s="25" t="s">
        <v>71</v>
      </c>
      <c r="B15" s="25"/>
      <c r="C15" s="25"/>
      <c r="D15" s="25"/>
      <c r="E15" s="25"/>
      <c r="F15" s="25"/>
    </row>
    <row r="16" spans="1:6" ht="15.75" thickBot="1" x14ac:dyDescent="0.3">
      <c r="A16" s="25" t="s">
        <v>72</v>
      </c>
      <c r="B16" s="25"/>
      <c r="C16" s="25"/>
      <c r="D16" s="25"/>
      <c r="E16" s="25"/>
      <c r="F16" s="25"/>
    </row>
    <row r="17" spans="1:6" ht="15.75" thickBot="1" x14ac:dyDescent="0.3">
      <c r="A17" s="25" t="s">
        <v>73</v>
      </c>
      <c r="B17" s="25"/>
      <c r="C17" s="25"/>
      <c r="D17" s="25"/>
      <c r="E17" s="25"/>
      <c r="F17" s="25"/>
    </row>
    <row r="18" spans="1:6" ht="15.75" thickBot="1" x14ac:dyDescent="0.3">
      <c r="A18" s="25" t="s">
        <v>74</v>
      </c>
      <c r="B18" s="25"/>
      <c r="C18" s="25"/>
      <c r="D18" s="25"/>
      <c r="E18" s="25"/>
      <c r="F18" s="25"/>
    </row>
    <row r="19" spans="1:6" ht="15.75" thickBot="1" x14ac:dyDescent="0.3">
      <c r="A19" s="25" t="s">
        <v>76</v>
      </c>
      <c r="B19" s="25"/>
      <c r="C19" s="25"/>
      <c r="D19" s="25"/>
      <c r="E19" s="25"/>
      <c r="F19" s="25"/>
    </row>
    <row r="20" spans="1:6" x14ac:dyDescent="0.25">
      <c r="A20" s="26"/>
      <c r="B20" s="26"/>
      <c r="C20" s="26"/>
      <c r="D20" s="26"/>
      <c r="E20" s="4"/>
      <c r="F20" s="4"/>
    </row>
    <row r="21" spans="1:6" x14ac:dyDescent="0.25">
      <c r="A21" s="6"/>
      <c r="B21" s="6"/>
      <c r="C21" s="6"/>
      <c r="D21" s="6"/>
      <c r="E21" s="4"/>
      <c r="F21" s="4"/>
    </row>
    <row r="22" spans="1:6" x14ac:dyDescent="0.3">
      <c r="A22" s="6"/>
      <c r="B22" s="6"/>
      <c r="C22" s="6"/>
      <c r="D22" s="6"/>
      <c r="E22" s="4"/>
      <c r="F22" s="4"/>
    </row>
    <row r="23" spans="1:6" ht="15.75" thickBot="1" x14ac:dyDescent="0.3">
      <c r="A23" s="31" t="s">
        <v>75</v>
      </c>
      <c r="B23" s="32"/>
      <c r="C23" s="32"/>
      <c r="D23" s="32"/>
      <c r="E23" s="32"/>
      <c r="F23" s="33"/>
    </row>
  </sheetData>
  <mergeCells count="11">
    <mergeCell ref="A16:F16"/>
    <mergeCell ref="A1:F1"/>
    <mergeCell ref="A10:F10"/>
    <mergeCell ref="A13:F13"/>
    <mergeCell ref="A14:F14"/>
    <mergeCell ref="A15:F15"/>
    <mergeCell ref="A17:F17"/>
    <mergeCell ref="A18:F18"/>
    <mergeCell ref="A19:F19"/>
    <mergeCell ref="A20:D20"/>
    <mergeCell ref="A23:F23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B1D63-AC08-4228-8BEA-2103CB5417C4}">
  <sheetPr>
    <tabColor theme="9" tint="0.59999389629810485"/>
  </sheetPr>
  <dimension ref="A1:F23"/>
  <sheetViews>
    <sheetView workbookViewId="0">
      <selection activeCell="B11" sqref="B11"/>
    </sheetView>
  </sheetViews>
  <sheetFormatPr baseColWidth="10" defaultRowHeight="15" x14ac:dyDescent="0.25"/>
  <cols>
    <col min="1" max="1" width="37.5703125" customWidth="1"/>
    <col min="2" max="2" width="48.85546875" bestFit="1" customWidth="1"/>
    <col min="3" max="3" width="40" customWidth="1"/>
    <col min="4" max="4" width="44.140625" customWidth="1"/>
    <col min="5" max="5" width="41.85546875" bestFit="1" customWidth="1"/>
    <col min="6" max="6" width="43.28515625" bestFit="1" customWidth="1"/>
  </cols>
  <sheetData>
    <row r="1" spans="1:6" ht="16.5" thickBot="1" x14ac:dyDescent="0.3">
      <c r="A1" s="24" t="s">
        <v>0</v>
      </c>
      <c r="B1" s="24"/>
      <c r="C1" s="24"/>
      <c r="D1" s="24"/>
      <c r="E1" s="24"/>
      <c r="F1" s="24"/>
    </row>
    <row r="2" spans="1:6" ht="15.75" thickBot="1" x14ac:dyDescent="0.3">
      <c r="A2" s="17" t="s">
        <v>5</v>
      </c>
      <c r="B2" s="18" t="s">
        <v>6</v>
      </c>
      <c r="C2" s="18" t="s">
        <v>7</v>
      </c>
      <c r="D2" s="17" t="s">
        <v>8</v>
      </c>
      <c r="E2" s="17" t="s">
        <v>9</v>
      </c>
      <c r="F2" s="19" t="s">
        <v>10</v>
      </c>
    </row>
    <row r="3" spans="1:6" ht="15.75" thickBot="1" x14ac:dyDescent="0.3">
      <c r="A3" s="19" t="s">
        <v>11</v>
      </c>
      <c r="B3" s="19" t="s">
        <v>12</v>
      </c>
      <c r="C3" s="18" t="s">
        <v>13</v>
      </c>
      <c r="D3" s="17" t="s">
        <v>14</v>
      </c>
      <c r="E3" s="19" t="s">
        <v>15</v>
      </c>
      <c r="F3" s="19" t="s">
        <v>16</v>
      </c>
    </row>
    <row r="4" spans="1:6" ht="16.5" thickBot="1" x14ac:dyDescent="0.3">
      <c r="A4" s="19" t="s">
        <v>17</v>
      </c>
      <c r="B4" s="17" t="s">
        <v>18</v>
      </c>
      <c r="C4" s="18" t="s">
        <v>19</v>
      </c>
      <c r="D4" s="18" t="s">
        <v>20</v>
      </c>
      <c r="E4" s="18" t="s">
        <v>21</v>
      </c>
      <c r="F4" s="16"/>
    </row>
    <row r="5" spans="1:6" ht="15.75" thickBot="1" x14ac:dyDescent="0.3">
      <c r="A5" s="7"/>
      <c r="B5" s="7"/>
      <c r="C5" s="7"/>
      <c r="D5" s="7"/>
      <c r="E5" s="7"/>
      <c r="F5" s="7"/>
    </row>
    <row r="6" spans="1:6" ht="15.75" thickBot="1" x14ac:dyDescent="0.3">
      <c r="A6" s="17" t="s">
        <v>22</v>
      </c>
      <c r="B6" s="17" t="s">
        <v>1</v>
      </c>
      <c r="C6" s="17" t="s">
        <v>3</v>
      </c>
      <c r="D6" s="17" t="s">
        <v>2</v>
      </c>
      <c r="E6" s="17" t="s">
        <v>34</v>
      </c>
      <c r="F6" s="17" t="s">
        <v>35</v>
      </c>
    </row>
    <row r="7" spans="1:6" ht="15.75" thickBot="1" x14ac:dyDescent="0.3">
      <c r="A7" s="8" t="s">
        <v>86</v>
      </c>
      <c r="B7" s="10">
        <v>25.5</v>
      </c>
      <c r="C7" s="11">
        <f>25.5*557550000</f>
        <v>14217525000</v>
      </c>
      <c r="D7" s="12">
        <f>B7/3.35</f>
        <v>7.6119402985074629</v>
      </c>
      <c r="E7" s="13">
        <v>0.88</v>
      </c>
      <c r="F7" s="14">
        <f>E7/B7</f>
        <v>3.4509803921568626E-2</v>
      </c>
    </row>
    <row r="8" spans="1:6" x14ac:dyDescent="0.25">
      <c r="A8" s="4"/>
      <c r="B8" s="4"/>
      <c r="C8" s="4"/>
      <c r="D8" s="4"/>
      <c r="E8" s="4"/>
      <c r="F8" s="4"/>
    </row>
    <row r="9" spans="1:6" ht="15.75" thickBot="1" x14ac:dyDescent="0.3">
      <c r="A9" s="4"/>
      <c r="B9" s="4"/>
      <c r="C9" s="4"/>
      <c r="D9" s="4"/>
      <c r="E9" s="4"/>
      <c r="F9" s="4"/>
    </row>
    <row r="10" spans="1:6" ht="15.75" thickBot="1" x14ac:dyDescent="0.3">
      <c r="A10" s="21" t="s">
        <v>33</v>
      </c>
      <c r="B10" s="21"/>
      <c r="C10" s="21"/>
      <c r="D10" s="21"/>
      <c r="E10" s="21"/>
      <c r="F10" s="21"/>
    </row>
    <row r="11" spans="1:6" x14ac:dyDescent="0.25">
      <c r="A11" s="4"/>
      <c r="B11" s="4"/>
      <c r="C11" s="4"/>
      <c r="D11" s="4"/>
      <c r="E11" s="4"/>
      <c r="F11" s="4"/>
    </row>
    <row r="12" spans="1:6" ht="15.75" thickBot="1" x14ac:dyDescent="0.3">
      <c r="A12" s="4"/>
      <c r="B12" s="4"/>
      <c r="C12" s="4"/>
      <c r="D12" s="4"/>
      <c r="E12" s="4"/>
      <c r="F12" s="4"/>
    </row>
    <row r="13" spans="1:6" ht="16.5" thickBot="1" x14ac:dyDescent="0.3">
      <c r="A13" s="22" t="s">
        <v>23</v>
      </c>
      <c r="B13" s="22"/>
      <c r="C13" s="22"/>
      <c r="D13" s="22"/>
      <c r="E13" s="22"/>
      <c r="F13" s="22"/>
    </row>
    <row r="14" spans="1:6" ht="15.75" thickBot="1" x14ac:dyDescent="0.3">
      <c r="A14" s="23" t="s">
        <v>77</v>
      </c>
      <c r="B14" s="23"/>
      <c r="C14" s="23"/>
      <c r="D14" s="23"/>
      <c r="E14" s="23"/>
      <c r="F14" s="23"/>
    </row>
    <row r="15" spans="1:6" ht="15.75" thickBot="1" x14ac:dyDescent="0.3">
      <c r="A15" s="25" t="s">
        <v>78</v>
      </c>
      <c r="B15" s="25"/>
      <c r="C15" s="25"/>
      <c r="D15" s="25"/>
      <c r="E15" s="25"/>
      <c r="F15" s="25"/>
    </row>
    <row r="16" spans="1:6" ht="15.75" thickBot="1" x14ac:dyDescent="0.3">
      <c r="A16" s="25" t="s">
        <v>79</v>
      </c>
      <c r="B16" s="25"/>
      <c r="C16" s="25"/>
      <c r="D16" s="25"/>
      <c r="E16" s="25"/>
      <c r="F16" s="25"/>
    </row>
    <row r="17" spans="1:6" ht="15.75" thickBot="1" x14ac:dyDescent="0.3">
      <c r="A17" s="25" t="s">
        <v>80</v>
      </c>
      <c r="B17" s="25"/>
      <c r="C17" s="25"/>
      <c r="D17" s="25"/>
      <c r="E17" s="25"/>
      <c r="F17" s="25"/>
    </row>
    <row r="18" spans="1:6" ht="15.75" thickBot="1" x14ac:dyDescent="0.3">
      <c r="A18" s="25" t="s">
        <v>81</v>
      </c>
      <c r="B18" s="25"/>
      <c r="C18" s="25"/>
      <c r="D18" s="25"/>
      <c r="E18" s="25"/>
      <c r="F18" s="25"/>
    </row>
    <row r="19" spans="1:6" ht="15.75" thickBot="1" x14ac:dyDescent="0.3">
      <c r="A19" s="25" t="s">
        <v>82</v>
      </c>
      <c r="B19" s="25"/>
      <c r="C19" s="25"/>
      <c r="D19" s="25"/>
      <c r="E19" s="25"/>
      <c r="F19" s="25"/>
    </row>
    <row r="20" spans="1:6" ht="15.75" thickBot="1" x14ac:dyDescent="0.3">
      <c r="A20" s="34" t="s">
        <v>83</v>
      </c>
      <c r="B20" s="34"/>
      <c r="C20" s="34"/>
      <c r="D20" s="34"/>
      <c r="E20" s="4"/>
      <c r="F20" s="4"/>
    </row>
    <row r="21" spans="1:6" ht="15.75" thickBot="1" x14ac:dyDescent="0.3">
      <c r="A21" s="25" t="s">
        <v>84</v>
      </c>
      <c r="B21" s="25"/>
      <c r="C21" s="25"/>
      <c r="D21" s="25"/>
      <c r="E21" s="25"/>
      <c r="F21" s="25"/>
    </row>
    <row r="22" spans="1:6" ht="15.75" thickBot="1" x14ac:dyDescent="0.3">
      <c r="A22" s="6"/>
      <c r="B22" s="6"/>
      <c r="C22" s="6"/>
      <c r="D22" s="6"/>
      <c r="E22" s="4"/>
      <c r="F22" s="4"/>
    </row>
    <row r="23" spans="1:6" ht="15.75" thickBot="1" x14ac:dyDescent="0.3">
      <c r="A23" s="31" t="s">
        <v>85</v>
      </c>
      <c r="B23" s="32"/>
      <c r="C23" s="32"/>
      <c r="D23" s="32"/>
      <c r="E23" s="32"/>
      <c r="F23" s="33"/>
    </row>
  </sheetData>
  <mergeCells count="12">
    <mergeCell ref="A16:F16"/>
    <mergeCell ref="A1:F1"/>
    <mergeCell ref="A10:F10"/>
    <mergeCell ref="A13:F13"/>
    <mergeCell ref="A14:F14"/>
    <mergeCell ref="A15:F15"/>
    <mergeCell ref="A17:F17"/>
    <mergeCell ref="A18:F18"/>
    <mergeCell ref="A19:F19"/>
    <mergeCell ref="A20:D20"/>
    <mergeCell ref="A23:F23"/>
    <mergeCell ref="A21:F21"/>
  </mergeCells>
  <pageMargins left="0.7" right="0.7" top="0.78740157499999996" bottom="0.78740157499999996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05323-35DC-4B4A-9685-EAF08DE61FAE}">
  <sheetPr>
    <tabColor theme="4" tint="0.39997558519241921"/>
  </sheetPr>
  <dimension ref="A1:F23"/>
  <sheetViews>
    <sheetView topLeftCell="B1" workbookViewId="0">
      <selection activeCell="E4" sqref="E4"/>
    </sheetView>
  </sheetViews>
  <sheetFormatPr baseColWidth="10" defaultRowHeight="15" x14ac:dyDescent="0.25"/>
  <cols>
    <col min="1" max="1" width="36.42578125" customWidth="1"/>
    <col min="2" max="2" width="48.85546875" bestFit="1" customWidth="1"/>
    <col min="3" max="3" width="42.85546875" customWidth="1"/>
    <col min="4" max="4" width="42.7109375" customWidth="1"/>
    <col min="5" max="5" width="41.85546875" bestFit="1" customWidth="1"/>
    <col min="6" max="6" width="47.140625" customWidth="1"/>
  </cols>
  <sheetData>
    <row r="1" spans="1:6" ht="16.5" thickBot="1" x14ac:dyDescent="0.3">
      <c r="A1" s="24" t="s">
        <v>0</v>
      </c>
      <c r="B1" s="24"/>
      <c r="C1" s="24"/>
      <c r="D1" s="24"/>
      <c r="E1" s="24"/>
      <c r="F1" s="24"/>
    </row>
    <row r="2" spans="1:6" ht="15.75" thickBot="1" x14ac:dyDescent="0.3">
      <c r="A2" s="17" t="s">
        <v>5</v>
      </c>
      <c r="B2" s="19" t="s">
        <v>6</v>
      </c>
      <c r="C2" s="19" t="s">
        <v>7</v>
      </c>
      <c r="D2" s="17" t="s">
        <v>8</v>
      </c>
      <c r="E2" s="17" t="s">
        <v>9</v>
      </c>
      <c r="F2" s="19" t="s">
        <v>10</v>
      </c>
    </row>
    <row r="3" spans="1:6" ht="15.75" thickBot="1" x14ac:dyDescent="0.3">
      <c r="A3" s="19" t="s">
        <v>11</v>
      </c>
      <c r="B3" s="18" t="s">
        <v>12</v>
      </c>
      <c r="C3" s="18" t="s">
        <v>13</v>
      </c>
      <c r="D3" s="17" t="s">
        <v>14</v>
      </c>
      <c r="E3" s="19" t="s">
        <v>15</v>
      </c>
      <c r="F3" s="18" t="s">
        <v>16</v>
      </c>
    </row>
    <row r="4" spans="1:6" ht="16.5" thickBot="1" x14ac:dyDescent="0.3">
      <c r="A4" s="19" t="s">
        <v>17</v>
      </c>
      <c r="B4" s="17" t="s">
        <v>18</v>
      </c>
      <c r="C4" s="19" t="s">
        <v>19</v>
      </c>
      <c r="D4" s="19" t="s">
        <v>20</v>
      </c>
      <c r="E4" s="18" t="s">
        <v>21</v>
      </c>
      <c r="F4" s="16"/>
    </row>
    <row r="5" spans="1:6" ht="15.75" thickBot="1" x14ac:dyDescent="0.3">
      <c r="A5" s="7"/>
      <c r="B5" s="7"/>
      <c r="C5" s="7"/>
      <c r="D5" s="7"/>
      <c r="E5" s="7"/>
      <c r="F5" s="7"/>
    </row>
    <row r="6" spans="1:6" ht="15.75" thickBot="1" x14ac:dyDescent="0.3">
      <c r="A6" s="17" t="s">
        <v>22</v>
      </c>
      <c r="B6" s="17" t="s">
        <v>1</v>
      </c>
      <c r="C6" s="17" t="s">
        <v>3</v>
      </c>
      <c r="D6" s="17" t="s">
        <v>97</v>
      </c>
      <c r="E6" s="17" t="s">
        <v>34</v>
      </c>
      <c r="F6" s="17" t="s">
        <v>35</v>
      </c>
    </row>
    <row r="7" spans="1:6" ht="15.75" thickBot="1" x14ac:dyDescent="0.3">
      <c r="A7" s="8" t="s">
        <v>87</v>
      </c>
      <c r="B7" s="10">
        <v>9.23</v>
      </c>
      <c r="C7" s="11">
        <f>B7*2030000000</f>
        <v>18736900000</v>
      </c>
      <c r="D7" s="12">
        <f>B7/0.93</f>
        <v>9.9247311827956981</v>
      </c>
      <c r="E7" s="13">
        <v>0.31</v>
      </c>
      <c r="F7" s="14">
        <f>E7/B7</f>
        <v>3.3586132177681471E-2</v>
      </c>
    </row>
    <row r="8" spans="1:6" x14ac:dyDescent="0.25">
      <c r="A8" s="4"/>
      <c r="B8" s="4"/>
      <c r="C8" s="4"/>
      <c r="D8" s="4"/>
      <c r="E8" s="4"/>
      <c r="F8" s="4"/>
    </row>
    <row r="9" spans="1:6" ht="15.75" thickBot="1" x14ac:dyDescent="0.3">
      <c r="A9" s="4"/>
      <c r="B9" s="4"/>
      <c r="C9" s="4"/>
      <c r="D9" s="4"/>
      <c r="E9" s="4"/>
      <c r="F9" s="4"/>
    </row>
    <row r="10" spans="1:6" ht="15.75" thickBot="1" x14ac:dyDescent="0.3">
      <c r="A10" s="21" t="s">
        <v>33</v>
      </c>
      <c r="B10" s="21"/>
      <c r="C10" s="21"/>
      <c r="D10" s="21"/>
      <c r="E10" s="21"/>
      <c r="F10" s="21"/>
    </row>
    <row r="11" spans="1:6" x14ac:dyDescent="0.25">
      <c r="A11" s="4"/>
      <c r="B11" s="4"/>
      <c r="C11" s="4"/>
      <c r="D11" s="4"/>
      <c r="E11" s="4"/>
      <c r="F11" s="4"/>
    </row>
    <row r="12" spans="1:6" ht="15.75" thickBot="1" x14ac:dyDescent="0.3">
      <c r="A12" s="4"/>
      <c r="B12" s="4"/>
      <c r="C12" s="4"/>
      <c r="D12" s="4"/>
      <c r="E12" s="4"/>
      <c r="F12" s="4"/>
    </row>
    <row r="13" spans="1:6" ht="16.5" thickBot="1" x14ac:dyDescent="0.3">
      <c r="A13" s="22" t="s">
        <v>23</v>
      </c>
      <c r="B13" s="22"/>
      <c r="C13" s="22"/>
      <c r="D13" s="22"/>
      <c r="E13" s="22"/>
      <c r="F13" s="22"/>
    </row>
    <row r="14" spans="1:6" ht="15.75" thickBot="1" x14ac:dyDescent="0.3">
      <c r="A14" s="23" t="s">
        <v>88</v>
      </c>
      <c r="B14" s="23"/>
      <c r="C14" s="23"/>
      <c r="D14" s="23"/>
      <c r="E14" s="23"/>
      <c r="F14" s="23"/>
    </row>
    <row r="15" spans="1:6" ht="15.75" thickBot="1" x14ac:dyDescent="0.3">
      <c r="A15" s="25" t="s">
        <v>89</v>
      </c>
      <c r="B15" s="25"/>
      <c r="C15" s="25"/>
      <c r="D15" s="25"/>
      <c r="E15" s="25"/>
      <c r="F15" s="25"/>
    </row>
    <row r="16" spans="1:6" ht="15.75" thickBot="1" x14ac:dyDescent="0.3">
      <c r="A16" s="25" t="s">
        <v>90</v>
      </c>
      <c r="B16" s="25"/>
      <c r="C16" s="25"/>
      <c r="D16" s="25"/>
      <c r="E16" s="25"/>
      <c r="F16" s="25"/>
    </row>
    <row r="17" spans="1:6" ht="15.75" thickBot="1" x14ac:dyDescent="0.3">
      <c r="A17" s="25" t="s">
        <v>91</v>
      </c>
      <c r="B17" s="25"/>
      <c r="C17" s="25"/>
      <c r="D17" s="25"/>
      <c r="E17" s="25"/>
      <c r="F17" s="25"/>
    </row>
    <row r="18" spans="1:6" ht="15.75" thickBot="1" x14ac:dyDescent="0.3">
      <c r="A18" s="25" t="s">
        <v>92</v>
      </c>
      <c r="B18" s="25"/>
      <c r="C18" s="25"/>
      <c r="D18" s="25"/>
      <c r="E18" s="25"/>
      <c r="F18" s="25"/>
    </row>
    <row r="19" spans="1:6" ht="15.75" thickBot="1" x14ac:dyDescent="0.3">
      <c r="A19" s="25" t="s">
        <v>93</v>
      </c>
      <c r="B19" s="25"/>
      <c r="C19" s="25"/>
      <c r="D19" s="25"/>
      <c r="E19" s="25"/>
      <c r="F19" s="25"/>
    </row>
    <row r="20" spans="1:6" ht="15.75" thickBot="1" x14ac:dyDescent="0.3">
      <c r="A20" s="34" t="s">
        <v>94</v>
      </c>
      <c r="B20" s="34"/>
      <c r="C20" s="34"/>
      <c r="D20" s="34"/>
      <c r="E20" s="4"/>
      <c r="F20" s="4"/>
    </row>
    <row r="21" spans="1:6" ht="15.75" thickBot="1" x14ac:dyDescent="0.3">
      <c r="A21" s="25" t="s">
        <v>95</v>
      </c>
      <c r="B21" s="25"/>
      <c r="C21" s="25"/>
      <c r="D21" s="25"/>
      <c r="E21" s="25"/>
      <c r="F21" s="25"/>
    </row>
    <row r="22" spans="1:6" ht="15.75" thickBot="1" x14ac:dyDescent="0.3">
      <c r="A22" s="6"/>
      <c r="B22" s="6"/>
      <c r="C22" s="6"/>
      <c r="D22" s="6"/>
      <c r="E22" s="4"/>
      <c r="F22" s="4"/>
    </row>
    <row r="23" spans="1:6" ht="15.75" thickBot="1" x14ac:dyDescent="0.3">
      <c r="A23" s="31" t="s">
        <v>96</v>
      </c>
      <c r="B23" s="32"/>
      <c r="C23" s="32"/>
      <c r="D23" s="32"/>
      <c r="E23" s="32"/>
      <c r="F23" s="33"/>
    </row>
  </sheetData>
  <mergeCells count="12">
    <mergeCell ref="A23:F23"/>
    <mergeCell ref="A1:F1"/>
    <mergeCell ref="A10:F10"/>
    <mergeCell ref="A13:F13"/>
    <mergeCell ref="A14:F14"/>
    <mergeCell ref="A15:F15"/>
    <mergeCell ref="A16:F16"/>
    <mergeCell ref="A17:F17"/>
    <mergeCell ref="A18:F18"/>
    <mergeCell ref="A19:F19"/>
    <mergeCell ref="A20:D20"/>
    <mergeCell ref="A21:F2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BASF</vt:lpstr>
      <vt:lpstr>Vonovia</vt:lpstr>
      <vt:lpstr>Volkswagen</vt:lpstr>
      <vt:lpstr>E.on</vt:lpstr>
      <vt:lpstr>RWE</vt:lpstr>
      <vt:lpstr>Fresenius</vt:lpstr>
      <vt:lpstr>Deutsche Bank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</dc:creator>
  <cp:lastModifiedBy>Bob</cp:lastModifiedBy>
  <dcterms:created xsi:type="dcterms:W3CDTF">2022-09-15T14:25:27Z</dcterms:created>
  <dcterms:modified xsi:type="dcterms:W3CDTF">2022-09-15T23:03:32Z</dcterms:modified>
</cp:coreProperties>
</file>